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6" yWindow="300" windowWidth="13380" windowHeight="5076"/>
  </bookViews>
  <sheets>
    <sheet name="worksheet" sheetId="1" r:id="rId1"/>
    <sheet name="TYPE data" sheetId="2" r:id="rId2"/>
  </sheets>
  <calcPr calcId="145621"/>
</workbook>
</file>

<file path=xl/calcChain.xml><?xml version="1.0" encoding="utf-8"?>
<calcChain xmlns="http://schemas.openxmlformats.org/spreadsheetml/2006/main">
  <c r="B70" i="1" l="1"/>
  <c r="B79" i="1" l="1"/>
  <c r="B72" i="1"/>
  <c r="B73" i="1"/>
  <c r="B74" i="1"/>
  <c r="B75" i="1"/>
  <c r="B76" i="1"/>
  <c r="B77" i="1"/>
  <c r="B78" i="1"/>
  <c r="B71" i="1"/>
  <c r="B39" i="1"/>
  <c r="B65" i="1" s="1"/>
  <c r="B66" i="1"/>
  <c r="B68" i="1"/>
  <c r="B69" i="1"/>
  <c r="B64" i="1"/>
  <c r="Q10" i="1"/>
  <c r="Q9" i="1"/>
  <c r="Q20" i="1"/>
  <c r="Q14" i="1"/>
  <c r="E20" i="1" l="1"/>
  <c r="B59" i="1"/>
  <c r="B60" i="1"/>
  <c r="B54" i="1"/>
  <c r="B55" i="1"/>
  <c r="B56" i="1"/>
  <c r="B57" i="1"/>
  <c r="B58" i="1"/>
  <c r="A21" i="1"/>
  <c r="A22" i="1" s="1"/>
  <c r="A23" i="1" s="1"/>
  <c r="A24" i="1" s="1"/>
  <c r="A25" i="1" s="1"/>
  <c r="A26" i="1" s="1"/>
  <c r="A27" i="1" s="1"/>
  <c r="A28" i="1" s="1"/>
  <c r="B53" i="1" l="1"/>
  <c r="B52" i="1"/>
  <c r="D20" i="1"/>
  <c r="E21" i="1" l="1"/>
  <c r="E22" i="1" s="1"/>
  <c r="E23" i="1" s="1"/>
  <c r="E24" i="1" s="1"/>
  <c r="E25" i="1" s="1"/>
  <c r="E26" i="1" s="1"/>
  <c r="E27" i="1" s="1"/>
  <c r="E28" i="1" s="1"/>
  <c r="B61" i="1" s="1"/>
  <c r="B48" i="1" l="1"/>
  <c r="Q32" i="1" l="1"/>
  <c r="B38" i="1" l="1"/>
  <c r="B49" i="1" s="1"/>
  <c r="Q8" i="1"/>
  <c r="B50" i="1" s="1"/>
  <c r="Q21" i="1"/>
  <c r="Q22" i="1" s="1"/>
  <c r="Q23" i="1" s="1"/>
  <c r="Q24" i="1" s="1"/>
  <c r="Q25" i="1" s="1"/>
  <c r="Q26" i="1" s="1"/>
  <c r="Q27" i="1" s="1"/>
  <c r="Q28" i="1" s="1"/>
  <c r="Q15" i="1"/>
  <c r="Q16" i="1" s="1"/>
  <c r="B40" i="1" s="1"/>
  <c r="B41" i="1" l="1"/>
  <c r="B51" i="1"/>
  <c r="D21" i="1"/>
  <c r="B46" i="1" l="1"/>
  <c r="B67" i="1"/>
  <c r="D22" i="1"/>
  <c r="D23" i="1" s="1"/>
  <c r="D24" i="1" s="1"/>
  <c r="D25" i="1" s="1"/>
  <c r="D26" i="1" s="1"/>
  <c r="D27" i="1" s="1"/>
  <c r="D28" i="1" s="1"/>
  <c r="B42" i="1" s="1"/>
  <c r="B47" i="1" s="1"/>
</calcChain>
</file>

<file path=xl/sharedStrings.xml><?xml version="1.0" encoding="utf-8"?>
<sst xmlns="http://schemas.openxmlformats.org/spreadsheetml/2006/main" count="153" uniqueCount="111">
  <si>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</si>
  <si>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</si>
  <si>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</si>
  <si>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</si>
  <si>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</si>
  <si>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</si>
  <si>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</si>
  <si>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</si>
  <si>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</si>
  <si>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</si>
  <si>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</si>
  <si>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</si>
  <si>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</si>
  <si>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</si>
  <si>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</si>
  <si>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</si>
  <si>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</si>
  <si>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</si>
  <si>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TABS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</si>
  <si>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</si>
  <si>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</si>
  <si>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</si>
  <si>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</si>
  <si>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</si>
  <si>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</si>
  <si>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</si>
  <si>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</si>
  <si>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</si>
  <si>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</si>
  <si>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</si>
  <si>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</si>
  <si>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</si>
  <si>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</si>
  <si>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</si>
  <si>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</si>
  <si>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Step #2:</t>
  </si>
  <si>
    <t>Determine the group boxes on those tabs. The order of the groups doesn't matter.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</si>
  <si>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</si>
  <si>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</si>
  <si>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</si>
  <si>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</si>
  <si>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</si>
  <si>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</si>
  <si>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</si>
  <si>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Resistor Value</t>
  </si>
  <si>
    <t>Tool Tip</t>
  </si>
  <si>
    <t>GROUPS</t>
  </si>
  <si>
    <t>DESCRIPTIONS</t>
  </si>
  <si>
    <t>Determine Dialog Title and Caption</t>
  </si>
  <si>
    <t>Caption</t>
  </si>
  <si>
    <t>DESCRIPTIONS property concatenation</t>
  </si>
  <si>
    <t>__Ohms__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</si>
  <si>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</si>
  <si>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</si>
  <si>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</si>
  <si>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</si>
  <si>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</si>
  <si>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</si>
  <si>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</si>
  <si>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</si>
  <si>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</si>
  <si>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Descriptive Label</t>
  </si>
  <si>
    <t>Load Type</t>
  </si>
  <si>
    <t>DC_VOLTAGE</t>
  </si>
  <si>
    <t>1Meg</t>
  </si>
  <si>
    <t>DC_CURRENT</t>
  </si>
  <si>
    <t>SAT_VOLTAGE</t>
  </si>
  <si>
    <t>LOAD_TYPE</t>
  </si>
  <si>
    <t>DC Current</t>
  </si>
  <si>
    <t>Saturation Voltage</t>
  </si>
  <si>
    <t>DC Voltage</t>
  </si>
  <si>
    <t>Leakage Resistance</t>
  </si>
  <si>
    <t>1p</t>
  </si>
  <si>
    <t>V</t>
  </si>
  <si>
    <t>A</t>
  </si>
  <si>
    <t>The Type of Load</t>
  </si>
  <si>
    <t>Load Resistance</t>
  </si>
  <si>
    <t>DC Current for a constant current type load.</t>
  </si>
  <si>
    <t>The saturation voltage for the constant current type load.</t>
  </si>
  <si>
    <t>DC Voltage for a constant voltage type load.</t>
  </si>
  <si>
    <t>The leakage resistance for the constant voltage load.</t>
  </si>
  <si>
    <t>Programmable Load</t>
  </si>
  <si>
    <t>Edit Programmable Load</t>
  </si>
  <si>
    <t>6.2_subcircuit_load_dialog_definition_worksheet.xlsx</t>
  </si>
  <si>
    <t>RESISTANCE</t>
  </si>
  <si>
    <t>20m</t>
  </si>
  <si>
    <t>1p|9999</t>
  </si>
  <si>
    <t>USE_RSHUNT</t>
  </si>
  <si>
    <t>Use Shunt Resistance?</t>
  </si>
  <si>
    <t>The shunt resistance for the constant voltage load.</t>
  </si>
  <si>
    <t>RSHUNT</t>
  </si>
  <si>
    <t>10Meg</t>
  </si>
  <si>
    <t>Shunt Resistance</t>
  </si>
  <si>
    <t>1m</t>
  </si>
  <si>
    <t>RSERIES</t>
  </si>
  <si>
    <t>RLEAKAGE</t>
  </si>
  <si>
    <t>Series Resistance</t>
  </si>
  <si>
    <t>1u</t>
  </si>
  <si>
    <t>The series resistance for the constant voltage load.</t>
  </si>
  <si>
    <t>These cells must not be changed</t>
  </si>
  <si>
    <t>2.0</t>
  </si>
  <si>
    <t>RADIO</t>
  </si>
  <si>
    <t>Constant\sResistance</t>
  </si>
  <si>
    <t>Constant\sCurrent</t>
  </si>
  <si>
    <t>Constant\sVoltage</t>
  </si>
  <si>
    <t>Dialog Definition Worksheet for RadioSelectWidgetStackDialog based Parameter Editing Dialogs</t>
  </si>
  <si>
    <t>Resistance Parameters</t>
  </si>
  <si>
    <t>Current Parameters</t>
  </si>
  <si>
    <t>Voltage Parameters</t>
  </si>
  <si>
    <t>edit_parameterised_multi_prop_device_radio_widget_dialog 1</t>
  </si>
  <si>
    <t>Script Calls - once properties are added you use these to modify the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</si>
</sst>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6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1" fillId="2" borderId="1" xfId="1" quotePrefix="1"/>
    <xf numFmtId="0" fontId="1" fillId="2" borderId="1" xfId="1" quotePrefix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left"/>
    </xf>
    <xf numFmtId="0" fontId="4" fillId="5" borderId="0" xfId="4" applyAlignment="1">
      <alignment horizontal="center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79"/>
  <sheetViews>
    <sheetView tabSelected="1" topLeftCell="A48" zoomScale="85" zoomScaleNormal="85" workbookViewId="0">
      <selection activeCell="B46" sqref="B46:B61"/>
    </sheetView>
  </sheetViews>
  <sheetFormatPr defaultRowHeight="14.4" x14ac:dyDescent="0.3"/>
  <cols>
    <col min="1" max="1" width="12.5546875" customWidth="1"/>
    <col min="2" max="2" width="76.88671875" customWidth="1"/>
    <col min="3" max="3" width="12" customWidth="1"/>
    <col min="4" max="4" width="94.109375" customWidth="1"/>
    <col min="5" max="5" width="38.6640625" customWidth="1"/>
    <col min="6" max="6" width="18.6640625" bestFit="1" customWidth="1"/>
    <col min="7" max="7" width="14" bestFit="1" customWidth="1"/>
    <col min="8" max="8" width="14.6640625" bestFit="1" customWidth="1"/>
    <col min="9" max="9" width="16.5546875" customWidth="1"/>
    <col min="10" max="10" width="19.109375" customWidth="1"/>
    <col min="11" max="11" width="15.44140625" bestFit="1" customWidth="1"/>
    <col min="12" max="12" width="13.88671875" bestFit="1" customWidth="1"/>
    <col min="13" max="13" width="13.88671875" customWidth="1"/>
    <col min="14" max="14" width="10.5546875" bestFit="1" customWidth="1"/>
    <col min="15" max="15" width="24.44140625" bestFit="1" customWidth="1"/>
    <col min="17" max="17" width="101" bestFit="1" customWidth="1"/>
  </cols>
  <sheetData>
    <row r="1" spans="1:17" x14ac:dyDescent="0.3">
      <c r="A1" t="s">
        <v>57</v>
      </c>
      <c r="B1" t="s">
        <v>83</v>
      </c>
    </row>
    <row r="2" spans="1:17" x14ac:dyDescent="0.3">
      <c r="A2" t="s">
        <v>58</v>
      </c>
      <c r="B2" s="19" t="s">
        <v>100</v>
      </c>
    </row>
    <row r="3" spans="1:17" x14ac:dyDescent="0.3">
      <c r="A3" t="s">
        <v>59</v>
      </c>
      <c r="B3" s="20">
        <v>42284</v>
      </c>
    </row>
    <row r="4" spans="1:17" x14ac:dyDescent="0.3">
      <c r="B4" s="20"/>
    </row>
    <row r="5" spans="1:17" x14ac:dyDescent="0.3">
      <c r="B5" s="24" t="s">
        <v>105</v>
      </c>
      <c r="C5" s="24"/>
      <c r="D5" s="24"/>
      <c r="E5" s="24"/>
      <c r="F5" s="24"/>
      <c r="G5" s="24"/>
      <c r="H5" s="24"/>
    </row>
    <row r="6" spans="1:17" x14ac:dyDescent="0.3">
      <c r="B6" s="7"/>
      <c r="C6" s="7"/>
      <c r="D6" s="7"/>
      <c r="E6" s="7"/>
      <c r="F6" s="7"/>
      <c r="G6" s="7"/>
      <c r="H6" s="7"/>
    </row>
    <row r="7" spans="1:17" ht="26.4" customHeight="1" x14ac:dyDescent="0.3">
      <c r="A7" s="15" t="s">
        <v>34</v>
      </c>
      <c r="B7" s="12" t="s">
        <v>52</v>
      </c>
      <c r="Q7" s="1" t="s">
        <v>53</v>
      </c>
    </row>
    <row r="8" spans="1:17" x14ac:dyDescent="0.3">
      <c r="B8" s="11" t="s">
        <v>102</v>
      </c>
      <c r="C8" s="7"/>
      <c r="D8" s="7"/>
      <c r="E8" s="7"/>
      <c r="F8" s="7"/>
      <c r="G8" s="7"/>
      <c r="H8" s="7"/>
      <c r="Q8" s="5" t="str">
        <f>B8</f>
        <v>Constant\sResistance</v>
      </c>
    </row>
    <row r="9" spans="1:17" x14ac:dyDescent="0.3">
      <c r="B9" s="11" t="s">
        <v>103</v>
      </c>
      <c r="C9" s="7"/>
      <c r="D9" s="7"/>
      <c r="E9" s="7"/>
      <c r="F9" s="7"/>
      <c r="G9" s="7"/>
      <c r="H9" s="7"/>
      <c r="Q9" s="5" t="str">
        <f>CONCATENATE(Q8,",",B9)</f>
        <v>Constant\sResistance,Constant\sCurrent</v>
      </c>
    </row>
    <row r="10" spans="1:17" x14ac:dyDescent="0.3">
      <c r="B10" s="11" t="s">
        <v>104</v>
      </c>
      <c r="C10" s="7"/>
      <c r="D10" s="7"/>
      <c r="E10" s="7"/>
      <c r="F10" s="7"/>
      <c r="G10" s="7"/>
      <c r="H10" s="7"/>
      <c r="Q10" s="5" t="str">
        <f>CONCATENATE(Q9,",",B10)</f>
        <v>Constant\sResistance,Constant\sCurrent,Constant\sVoltage</v>
      </c>
    </row>
    <row r="11" spans="1:17" x14ac:dyDescent="0.3">
      <c r="B11" s="8"/>
      <c r="C11" s="7"/>
      <c r="D11" s="7"/>
      <c r="E11" s="7"/>
      <c r="F11" s="7"/>
      <c r="G11" s="7"/>
      <c r="H11" s="7"/>
    </row>
    <row r="12" spans="1:17" x14ac:dyDescent="0.3">
      <c r="A12" s="1" t="s">
        <v>35</v>
      </c>
      <c r="B12" s="10" t="s">
        <v>36</v>
      </c>
      <c r="C12" s="7"/>
      <c r="D12" s="7"/>
      <c r="E12" s="7"/>
      <c r="F12" s="7"/>
      <c r="G12" s="7"/>
      <c r="H12" s="7"/>
    </row>
    <row r="13" spans="1:17" s="9" customFormat="1" x14ac:dyDescent="0.3">
      <c r="B13" s="13" t="s">
        <v>20</v>
      </c>
      <c r="C13" s="13" t="s">
        <v>21</v>
      </c>
      <c r="D13" s="13" t="s">
        <v>26</v>
      </c>
      <c r="E13" s="13"/>
      <c r="F13" s="13" t="s">
        <v>27</v>
      </c>
      <c r="G13" s="13" t="s">
        <v>28</v>
      </c>
      <c r="H13" s="13" t="s">
        <v>29</v>
      </c>
      <c r="I13" s="13" t="s">
        <v>30</v>
      </c>
      <c r="J13" s="13" t="s">
        <v>31</v>
      </c>
      <c r="K13" s="13" t="s">
        <v>32</v>
      </c>
      <c r="L13" s="13" t="s">
        <v>33</v>
      </c>
      <c r="M13"/>
      <c r="Q13" s="1" t="s">
        <v>39</v>
      </c>
    </row>
    <row r="14" spans="1:17" x14ac:dyDescent="0.3">
      <c r="B14" s="11" t="s">
        <v>102</v>
      </c>
      <c r="C14" s="14" t="s">
        <v>19</v>
      </c>
      <c r="D14" s="11" t="s">
        <v>106</v>
      </c>
      <c r="E14" s="11"/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Q14" s="5" t="str">
        <f>CONCATENATE( B14, ":", C14, ":", D14, ":", F14,":",G14,":",H14, ":", I14, ":", J14, ":", K14, ":", L14)</f>
        <v>Constant\sResistance:GROUP:Resistance Parameters:0:0:0:0:0:0:0</v>
      </c>
    </row>
    <row r="15" spans="1:17" x14ac:dyDescent="0.3">
      <c r="B15" s="11" t="s">
        <v>103</v>
      </c>
      <c r="C15" s="14" t="s">
        <v>19</v>
      </c>
      <c r="D15" s="11" t="s">
        <v>107</v>
      </c>
      <c r="E15" s="11"/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Q15" s="5" t="str">
        <f t="shared" ref="Q15:Q16" si="0">CONCATENATE(Q14, ",", B15, ":", C15, ":", D15, ":", F15,":",G15,":",H15, ":", I15, ":", J15, ":", K15, ":", L15)</f>
        <v>Constant\sResistance:GROUP:Resistance Parameters:0:0:0:0:0:0:0,Constant\sCurrent:GROUP:Current Parameters:0:0:0:0:0:0:0</v>
      </c>
    </row>
    <row r="16" spans="1:17" x14ac:dyDescent="0.3">
      <c r="B16" s="11" t="s">
        <v>104</v>
      </c>
      <c r="C16" s="14" t="s">
        <v>19</v>
      </c>
      <c r="D16" s="11" t="s">
        <v>108</v>
      </c>
      <c r="E16" s="11"/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Q16" s="5" t="str">
        <f t="shared" si="0"/>
        <v>Constant\sResistance:GROUP:Resistance Parameters:0:0:0:0:0:0:0,Constant\sCurrent:GROUP:Current Parameters:0:0:0:0:0:0:0,Constant\sVoltage:GROUP:Voltage Parameters:0:0:0:0:0:0:0</v>
      </c>
    </row>
    <row r="17" spans="1:17" ht="15" x14ac:dyDescent="0.25">
      <c r="B17" s="7"/>
      <c r="C17" s="7"/>
      <c r="D17" s="7"/>
      <c r="E17" s="7"/>
      <c r="F17" s="7"/>
      <c r="G17" s="7"/>
      <c r="H17" s="7"/>
    </row>
    <row r="18" spans="1:17" ht="15" x14ac:dyDescent="0.25">
      <c r="A18" s="1" t="s">
        <v>37</v>
      </c>
      <c r="B18" s="10" t="s">
        <v>38</v>
      </c>
    </row>
    <row r="19" spans="1:17" ht="15" x14ac:dyDescent="0.25">
      <c r="A19" s="1" t="s">
        <v>13</v>
      </c>
      <c r="B19" s="1" t="s">
        <v>14</v>
      </c>
      <c r="C19" s="1" t="s">
        <v>0</v>
      </c>
      <c r="D19" s="1" t="s">
        <v>10</v>
      </c>
      <c r="E19" s="1"/>
      <c r="F19" s="1" t="s">
        <v>61</v>
      </c>
      <c r="G19" s="1" t="s">
        <v>2</v>
      </c>
      <c r="H19" s="1" t="s">
        <v>1</v>
      </c>
      <c r="I19" s="1" t="s">
        <v>20</v>
      </c>
      <c r="J19" s="1" t="s">
        <v>40</v>
      </c>
      <c r="K19" s="1" t="s">
        <v>41</v>
      </c>
      <c r="L19" s="1" t="s">
        <v>42</v>
      </c>
      <c r="M19" s="1" t="s">
        <v>43</v>
      </c>
      <c r="N19" s="16" t="s">
        <v>56</v>
      </c>
      <c r="O19" s="13" t="s">
        <v>45</v>
      </c>
      <c r="Q19" s="1" t="s">
        <v>4</v>
      </c>
    </row>
    <row r="20" spans="1:17" ht="15" x14ac:dyDescent="0.25">
      <c r="A20">
        <v>1</v>
      </c>
      <c r="B20" s="2" t="s">
        <v>67</v>
      </c>
      <c r="C20" s="22" t="s">
        <v>102</v>
      </c>
      <c r="D20" s="5" t="str">
        <f>CONCATENATE(B20, "=",C20)</f>
        <v>LOAD_TYPE=Constant\sResistance</v>
      </c>
      <c r="E20" s="5" t="str">
        <f>CONCATENATE(B20, "=''%",B20, "%''" )</f>
        <v>LOAD_TYPE=''%LOAD_TYPE%''</v>
      </c>
      <c r="F20" s="2" t="s">
        <v>62</v>
      </c>
      <c r="G20" s="2" t="s">
        <v>101</v>
      </c>
      <c r="H20" s="21"/>
      <c r="I20" s="11"/>
      <c r="J20" s="11"/>
      <c r="K20" s="14"/>
      <c r="L20" s="14"/>
      <c r="M20" s="2"/>
      <c r="N20" s="14"/>
      <c r="O20" s="2" t="s">
        <v>75</v>
      </c>
      <c r="Q20" s="5" t="str">
        <f>CONCATENATE( I20, ":", J20, ":", F20, ":", K20, ":", L20, ":", M20, ":", G20, ":", H20, ":", N20, ":", O20 )</f>
        <v>::Load Type::::RADIO:::The Type of Load</v>
      </c>
    </row>
    <row r="21" spans="1:17" ht="15" x14ac:dyDescent="0.25">
      <c r="A21">
        <f>A20+1</f>
        <v>2</v>
      </c>
      <c r="B21" s="2" t="s">
        <v>84</v>
      </c>
      <c r="C21" s="2">
        <v>1</v>
      </c>
      <c r="D21" s="5" t="str">
        <f>CONCATENATE(D20, " ",B21, "=",C21)</f>
        <v>LOAD_TYPE=Constant\sResistance RESISTANCE=1</v>
      </c>
      <c r="E21" s="5" t="str">
        <f>CONCATENATE(E20, " ", B21, "=%",B21, "%" )</f>
        <v>LOAD_TYPE=''%LOAD_TYPE%'' RESISTANCE=%RESISTANCE%</v>
      </c>
      <c r="F21" s="2" t="s">
        <v>44</v>
      </c>
      <c r="G21" s="2" t="s">
        <v>3</v>
      </c>
      <c r="H21" s="2" t="s">
        <v>72</v>
      </c>
      <c r="I21" s="11" t="s">
        <v>102</v>
      </c>
      <c r="J21" s="11" t="s">
        <v>106</v>
      </c>
      <c r="K21" s="14">
        <v>0</v>
      </c>
      <c r="L21" s="14">
        <v>0</v>
      </c>
      <c r="M21" s="2" t="s">
        <v>51</v>
      </c>
      <c r="N21" s="14">
        <v>1</v>
      </c>
      <c r="O21" s="2" t="s">
        <v>76</v>
      </c>
      <c r="Q21" s="5" t="str">
        <f>CONCATENATE( Q20, ",", I21, ":", J21, ":", F21, ":", K21, ":", L21, ":", M21, ":", G21, ":", H21, ":", N21, ":", O21 )</f>
        <v>::Load Type::::RADIO:::The Type of Load,Constant\sResistance:Resistance Parameters:Resistor Value:0:0:__Ohms__:REAL:1p:1:Load Resistance</v>
      </c>
    </row>
    <row r="22" spans="1:17" ht="15" x14ac:dyDescent="0.25">
      <c r="A22">
        <f t="shared" ref="A22:A28" si="1">A21+1</f>
        <v>3</v>
      </c>
      <c r="B22" s="2" t="s">
        <v>65</v>
      </c>
      <c r="C22" s="2">
        <v>1</v>
      </c>
      <c r="D22" s="5" t="str">
        <f t="shared" ref="D22:D28" si="2">CONCATENATE(D21, " ",B22, "=",C22)</f>
        <v>LOAD_TYPE=Constant\sResistance RESISTANCE=1 DC_CURRENT=1</v>
      </c>
      <c r="E22" s="5" t="str">
        <f t="shared" ref="E22:E28" si="3">CONCATENATE(E21, " ", B22, "=%",B22, "%" )</f>
        <v>LOAD_TYPE=''%LOAD_TYPE%'' RESISTANCE=%RESISTANCE% DC_CURRENT=%DC_CURRENT%</v>
      </c>
      <c r="F22" s="2" t="s">
        <v>68</v>
      </c>
      <c r="G22" s="2" t="s">
        <v>3</v>
      </c>
      <c r="H22" s="2" t="s">
        <v>72</v>
      </c>
      <c r="I22" s="11" t="s">
        <v>103</v>
      </c>
      <c r="J22" s="11" t="s">
        <v>107</v>
      </c>
      <c r="K22" s="14">
        <v>0</v>
      </c>
      <c r="L22" s="14">
        <v>0</v>
      </c>
      <c r="M22" s="2" t="s">
        <v>74</v>
      </c>
      <c r="N22" s="14">
        <v>1</v>
      </c>
      <c r="O22" s="2" t="s">
        <v>77</v>
      </c>
      <c r="Q22" s="5" t="str">
        <f t="shared" ref="Q22:Q28" si="4">CONCATENATE( Q21, ",", I22, ":", J22, ":", F22, ":", K22, ":", L22, ":", M22, ":", G22, ":", H22, ":", N22, ":", O22 )</f>
        <v>::Load Type::::RADIO:::The Type of Load,Constant\sResistance:Resistance Parameters:Resistor Value:0:0:__Ohms__:REAL:1p:1:Load Resistance,Constant\sCurrent:Current Parameters:DC Current:0:0:A:REAL:1p:1:DC Current for a constant current type load.</v>
      </c>
    </row>
    <row r="23" spans="1:17" ht="15" x14ac:dyDescent="0.25">
      <c r="A23">
        <f t="shared" si="1"/>
        <v>4</v>
      </c>
      <c r="B23" s="2" t="s">
        <v>66</v>
      </c>
      <c r="C23" s="2" t="s">
        <v>85</v>
      </c>
      <c r="D23" s="5" t="str">
        <f t="shared" si="2"/>
        <v>LOAD_TYPE=Constant\sResistance RESISTANCE=1 DC_CURRENT=1 SAT_VOLTAGE=20m</v>
      </c>
      <c r="E23" s="5" t="str">
        <f t="shared" si="3"/>
        <v>LOAD_TYPE=''%LOAD_TYPE%'' RESISTANCE=%RESISTANCE% DC_CURRENT=%DC_CURRENT% SAT_VOLTAGE=%SAT_VOLTAGE%</v>
      </c>
      <c r="F23" s="2" t="s">
        <v>69</v>
      </c>
      <c r="G23" s="2" t="s">
        <v>3</v>
      </c>
      <c r="H23" s="2" t="s">
        <v>86</v>
      </c>
      <c r="I23" s="11" t="s">
        <v>103</v>
      </c>
      <c r="J23" s="11" t="s">
        <v>107</v>
      </c>
      <c r="K23" s="14">
        <v>1</v>
      </c>
      <c r="L23" s="14">
        <v>0</v>
      </c>
      <c r="M23" s="2" t="s">
        <v>73</v>
      </c>
      <c r="N23" s="14">
        <v>1</v>
      </c>
      <c r="O23" s="2" t="s">
        <v>78</v>
      </c>
      <c r="Q23" s="5" t="str">
        <f t="shared" si="4"/>
        <v>::Load Type::::RADIO:::The Type of Load,Constant\sResistance:Resistance Parameters:Resistor Value:0:0:__Ohms__:REAL:1p:1:Load Resistance,Constant\sCurrent:Current Parameters:DC Current:0:0:A:REAL:1p:1:DC Current for a constant current type load.,Constant\sCurrent:Current Parameters:Saturation Voltage:1:0:V:REAL:1p|9999:1:The saturation voltage for the constant current type load.</v>
      </c>
    </row>
    <row r="24" spans="1:17" ht="15" x14ac:dyDescent="0.25">
      <c r="A24">
        <f t="shared" si="1"/>
        <v>5</v>
      </c>
      <c r="B24" s="2" t="s">
        <v>87</v>
      </c>
      <c r="C24" s="2">
        <v>1</v>
      </c>
      <c r="D24" s="5" t="str">
        <f t="shared" si="2"/>
        <v>LOAD_TYPE=Constant\sResistance RESISTANCE=1 DC_CURRENT=1 SAT_VOLTAGE=20m USE_RSHUNT=1</v>
      </c>
      <c r="E24" s="5" t="str">
        <f t="shared" si="3"/>
        <v>LOAD_TYPE=''%LOAD_TYPE%'' RESISTANCE=%RESISTANCE% DC_CURRENT=%DC_CURRENT% SAT_VOLTAGE=%SAT_VOLTAGE% USE_RSHUNT=%USE_RSHUNT%</v>
      </c>
      <c r="F24" s="2" t="s">
        <v>88</v>
      </c>
      <c r="G24" s="2" t="s">
        <v>23</v>
      </c>
      <c r="H24" s="2"/>
      <c r="I24" s="11" t="s">
        <v>103</v>
      </c>
      <c r="J24" s="11" t="s">
        <v>107</v>
      </c>
      <c r="K24" s="14">
        <v>2</v>
      </c>
      <c r="L24" s="14">
        <v>0</v>
      </c>
      <c r="M24" s="2"/>
      <c r="N24" s="14">
        <v>0</v>
      </c>
      <c r="O24" s="2" t="s">
        <v>89</v>
      </c>
      <c r="Q24" s="5" t="str">
        <f t="shared" si="4"/>
        <v>::Load Type::::RADIO:::The Type of Load,Constant\sResistance:Resistance Parameters:Resistor Value:0:0:__Ohms__:REAL:1p:1:Load Resistance,Constant\sCurrent:Current Parameters:DC Current:0:0:A:REAL:1p:1:DC Current for a constant current type load.,Constant\sCurrent:Current Parameters:Saturation Voltage:1:0:V:REAL:1p|9999:1:The saturation voltage for the constant current type load.,Constant\sCurrent:Current Parameters:Use Shunt Resistance?:2:0::GROUPCHECK::0:The shunt resistance for the constant voltage load.</v>
      </c>
    </row>
    <row r="25" spans="1:17" ht="15" x14ac:dyDescent="0.25">
      <c r="A25">
        <f t="shared" si="1"/>
        <v>6</v>
      </c>
      <c r="B25" s="2" t="s">
        <v>90</v>
      </c>
      <c r="C25" s="2" t="s">
        <v>91</v>
      </c>
      <c r="D25" s="5" t="str">
        <f t="shared" si="2"/>
        <v>LOAD_TYPE=Constant\sResistance RESISTANCE=1 DC_CURRENT=1 SAT_VOLTAGE=20m USE_RSHUNT=1 RSHUNT=10Meg</v>
      </c>
      <c r="E25" s="5" t="str">
        <f t="shared" si="3"/>
        <v>LOAD_TYPE=''%LOAD_TYPE%'' RESISTANCE=%RESISTANCE% DC_CURRENT=%DC_CURRENT% SAT_VOLTAGE=%SAT_VOLTAGE% USE_RSHUNT=%USE_RSHUNT% RSHUNT=%RSHUNT%</v>
      </c>
      <c r="F25" s="2" t="s">
        <v>92</v>
      </c>
      <c r="G25" s="2" t="s">
        <v>3</v>
      </c>
      <c r="H25" s="2" t="s">
        <v>72</v>
      </c>
      <c r="I25" s="11" t="s">
        <v>103</v>
      </c>
      <c r="J25" s="2" t="s">
        <v>88</v>
      </c>
      <c r="K25" s="14">
        <v>1</v>
      </c>
      <c r="L25" s="14">
        <v>0</v>
      </c>
      <c r="M25" s="2" t="s">
        <v>51</v>
      </c>
      <c r="N25" s="14">
        <v>1</v>
      </c>
      <c r="O25" s="2" t="s">
        <v>80</v>
      </c>
      <c r="Q25" s="5" t="str">
        <f t="shared" si="4"/>
        <v>::Load Type::::RADIO:::The Type of Load,Constant\sResistance:Resistance Parameters:Resistor Value:0:0:__Ohms__:REAL:1p:1:Load Resistance,Constant\sCurrent:Current Parameters:DC Current:0:0:A:REAL:1p:1:DC Current for a constant current type load.,Constant\sCurrent:Current Parameters:Saturation Voltage:1:0:V:REAL:1p|9999:1:The saturation voltage for the constant current type load.,Constant\sCurrent:Current Parameters:Use Shunt Resistance?:2:0::GROUPCHECK::0:The shunt resistance for the constant voltage load.,Constant\sCurrent:Use Shunt Resistance?:Shunt Resistance:1:0:__Ohms__:REAL:1p:1:The leakage resistance for the constant voltage load.</v>
      </c>
    </row>
    <row r="26" spans="1:17" ht="15" x14ac:dyDescent="0.25">
      <c r="A26">
        <f t="shared" si="1"/>
        <v>7</v>
      </c>
      <c r="B26" s="2" t="s">
        <v>63</v>
      </c>
      <c r="C26" s="2">
        <v>1</v>
      </c>
      <c r="D26" s="5" t="str">
        <f t="shared" si="2"/>
        <v>LOAD_TYPE=Constant\sResistance RESISTANCE=1 DC_CURRENT=1 SAT_VOLTAGE=20m USE_RSHUNT=1 RSHUNT=10Meg DC_VOLTAGE=1</v>
      </c>
      <c r="E26" s="5" t="str">
        <f t="shared" si="3"/>
        <v>LOAD_TYPE=''%LOAD_TYPE%'' RESISTANCE=%RESISTANCE% DC_CURRENT=%DC_CURRENT% SAT_VOLTAGE=%SAT_VOLTAGE% USE_RSHUNT=%USE_RSHUNT% RSHUNT=%RSHUNT% DC_VOLTAGE=%DC_VOLTAGE%</v>
      </c>
      <c r="F26" s="2" t="s">
        <v>70</v>
      </c>
      <c r="G26" s="2" t="s">
        <v>3</v>
      </c>
      <c r="H26" s="2" t="s">
        <v>72</v>
      </c>
      <c r="I26" s="11" t="s">
        <v>104</v>
      </c>
      <c r="J26" s="11" t="s">
        <v>108</v>
      </c>
      <c r="K26" s="14">
        <v>0</v>
      </c>
      <c r="L26" s="14">
        <v>0</v>
      </c>
      <c r="M26" s="2" t="s">
        <v>73</v>
      </c>
      <c r="N26" s="14">
        <v>1</v>
      </c>
      <c r="O26" s="2" t="s">
        <v>79</v>
      </c>
      <c r="Q26" s="5" t="str">
        <f t="shared" si="4"/>
        <v>::Load Type::::RADIO:::The Type of Load,Constant\sResistance:Resistance Parameters:Resistor Value:0:0:__Ohms__:REAL:1p:1:Load Resistance,Constant\sCurrent:Current Parameters:DC Current:0:0:A:REAL:1p:1:DC Current for a constant current type load.,Constant\sCurrent:Current Parameters:Saturation Voltage:1:0:V:REAL:1p|9999:1:The saturation voltage for the constant current type load.,Constant\sCurrent:Current Parameters:Use Shunt Resistance?:2:0::GROUPCHECK::0:The shunt resistance for the constant voltage load.,Constant\sCurrent:Use Shunt Resistance?:Shunt Resistance:1:0:__Ohms__:REAL:1p:1:The leakage resistance for the constant voltage load.,Constant\sVoltage:Voltage Parameters:DC Voltage:0:0:V:REAL:1p:1:DC Voltage for a constant voltage type load.</v>
      </c>
    </row>
    <row r="27" spans="1:17" ht="15" x14ac:dyDescent="0.25">
      <c r="A27">
        <f t="shared" si="1"/>
        <v>8</v>
      </c>
      <c r="B27" s="2" t="s">
        <v>94</v>
      </c>
      <c r="C27" s="2" t="s">
        <v>93</v>
      </c>
      <c r="D27" s="5" t="str">
        <f t="shared" si="2"/>
        <v>LOAD_TYPE=Constant\sResistance RESISTANCE=1 DC_CURRENT=1 SAT_VOLTAGE=20m USE_RSHUNT=1 RSHUNT=10Meg DC_VOLTAGE=1 RSERIES=1m</v>
      </c>
      <c r="E27" s="5" t="str">
        <f t="shared" si="3"/>
        <v>LOAD_TYPE=''%LOAD_TYPE%'' RESISTANCE=%RESISTANCE% DC_CURRENT=%DC_CURRENT% SAT_VOLTAGE=%SAT_VOLTAGE% USE_RSHUNT=%USE_RSHUNT% RSHUNT=%RSHUNT% DC_VOLTAGE=%DC_VOLTAGE% RSERIES=%RSERIES%</v>
      </c>
      <c r="F27" s="2" t="s">
        <v>96</v>
      </c>
      <c r="G27" s="2" t="s">
        <v>3</v>
      </c>
      <c r="H27" s="2" t="s">
        <v>97</v>
      </c>
      <c r="I27" s="11" t="s">
        <v>104</v>
      </c>
      <c r="J27" s="11" t="s">
        <v>108</v>
      </c>
      <c r="K27" s="14">
        <v>1</v>
      </c>
      <c r="L27" s="14">
        <v>0</v>
      </c>
      <c r="M27" s="2" t="s">
        <v>51</v>
      </c>
      <c r="N27" s="14">
        <v>1</v>
      </c>
      <c r="O27" s="2" t="s">
        <v>98</v>
      </c>
      <c r="Q27" s="5" t="str">
        <f t="shared" si="4"/>
        <v>::Load Type::::RADIO:::The Type of Load,Constant\sResistance:Resistance Parameters:Resistor Value:0:0:__Ohms__:REAL:1p:1:Load Resistance,Constant\sCurrent:Current Parameters:DC Current:0:0:A:REAL:1p:1:DC Current for a constant current type load.,Constant\sCurrent:Current Parameters:Saturation Voltage:1:0:V:REAL:1p|9999:1:The saturation voltage for the constant current type load.,Constant\sCurrent:Current Parameters:Use Shunt Resistance?:2:0::GROUPCHECK::0:The shunt resistance for the constant voltage load.,Constant\sCurrent:Use Shunt Resistance?:Shunt Resistance:1:0:__Ohms__:REAL:1p:1:The leakage resistance for the constant voltage load.,Constant\sVoltage:Voltage Parameters:DC Voltage:0:0:V:REAL:1p:1:DC Voltage for a constant voltage type load.,Constant\sVoltage:Voltage Parameters:Series Resistance:1:0:__Ohms__:REAL:1u:1:The series resistance for the constant voltage load.</v>
      </c>
    </row>
    <row r="28" spans="1:17" ht="15" x14ac:dyDescent="0.25">
      <c r="A28">
        <f t="shared" si="1"/>
        <v>9</v>
      </c>
      <c r="B28" s="2" t="s">
        <v>95</v>
      </c>
      <c r="C28" s="2" t="s">
        <v>64</v>
      </c>
      <c r="D28" s="5" t="str">
        <f t="shared" si="2"/>
        <v>LOAD_TYPE=Constant\sResistance RESISTANCE=1 DC_CURRENT=1 SAT_VOLTAGE=20m USE_RSHUNT=1 RSHUNT=10Meg DC_VOLTAGE=1 RSERIES=1m RLEAKAGE=1Meg</v>
      </c>
      <c r="E28" s="5" t="str">
        <f t="shared" si="3"/>
        <v>LOAD_TYPE=''%LOAD_TYPE%'' RESISTANCE=%RESISTANCE% DC_CURRENT=%DC_CURRENT% SAT_VOLTAGE=%SAT_VOLTAGE% USE_RSHUNT=%USE_RSHUNT% RSHUNT=%RSHUNT% DC_VOLTAGE=%DC_VOLTAGE% RSERIES=%RSERIES% RLEAKAGE=%RLEAKAGE%</v>
      </c>
      <c r="F28" s="2" t="s">
        <v>71</v>
      </c>
      <c r="G28" s="2" t="s">
        <v>3</v>
      </c>
      <c r="H28" s="2">
        <v>1</v>
      </c>
      <c r="I28" s="11" t="s">
        <v>104</v>
      </c>
      <c r="J28" s="11" t="s">
        <v>108</v>
      </c>
      <c r="K28" s="14">
        <v>2</v>
      </c>
      <c r="L28" s="14">
        <v>0</v>
      </c>
      <c r="M28" s="2" t="s">
        <v>51</v>
      </c>
      <c r="N28" s="14">
        <v>1</v>
      </c>
      <c r="O28" s="2" t="s">
        <v>80</v>
      </c>
      <c r="Q28" s="5" t="str">
        <f t="shared" si="4"/>
        <v>::Load Type::::RADIO:::The Type of Load,Constant\sResistance:Resistance Parameters:Resistor Value:0:0:__Ohms__:REAL:1p:1:Load Resistance,Constant\sCurrent:Current Parameters:DC Current:0:0:A:REAL:1p:1:DC Current for a constant current type load.,Constant\sCurrent:Current Parameters:Saturation Voltage:1:0:V:REAL:1p|9999:1:The saturation voltage for the constant current type load.,Constant\sCurrent:Current Parameters:Use Shunt Resistance?:2:0::GROUPCHECK::0:The shunt resistance for the constant voltage load.,Constant\sCurrent:Use Shunt Resistance?:Shunt Resistance:1:0:__Ohms__:REAL:1p:1:The leakage resistance for the constant voltage load.,Constant\sVoltage:Voltage Parameters:DC Voltage:0:0:V:REAL:1p:1:DC Voltage for a constant voltage type load.,Constant\sVoltage:Voltage Parameters:Series Resistance:1:0:__Ohms__:REAL:1u:1:The series resistance for the constant voltage load.,Constant\sVoltage:Voltage Parameters:Leakage Resistance:2:0:__Ohms__:REAL:1:1:The leakage resistance for the constant voltage load.</v>
      </c>
    </row>
    <row r="30" spans="1:17" ht="15" x14ac:dyDescent="0.25">
      <c r="A30" s="1" t="s">
        <v>54</v>
      </c>
      <c r="B30" s="13" t="s">
        <v>48</v>
      </c>
    </row>
    <row r="31" spans="1:17" ht="15" x14ac:dyDescent="0.25">
      <c r="B31" s="13" t="s">
        <v>25</v>
      </c>
      <c r="C31" s="1" t="s">
        <v>49</v>
      </c>
      <c r="Q31" s="1" t="s">
        <v>50</v>
      </c>
    </row>
    <row r="32" spans="1:17" ht="15" x14ac:dyDescent="0.25">
      <c r="B32" s="2" t="s">
        <v>81</v>
      </c>
      <c r="C32" s="2" t="s">
        <v>82</v>
      </c>
      <c r="Q32" s="5" t="str">
        <f>CONCATENATE( C32, ",", B32 )</f>
        <v>Edit Programmable Load,Programmable Load</v>
      </c>
    </row>
    <row r="36" spans="1:2" ht="15" x14ac:dyDescent="0.25">
      <c r="A36" s="4"/>
      <c r="B36" s="18" t="s">
        <v>55</v>
      </c>
    </row>
    <row r="37" spans="1:2" ht="15" x14ac:dyDescent="0.25">
      <c r="A37" s="4" t="s">
        <v>15</v>
      </c>
      <c r="B37" s="4" t="s">
        <v>16</v>
      </c>
    </row>
    <row r="38" spans="1:2" ht="15" x14ac:dyDescent="0.25">
      <c r="A38" t="s">
        <v>47</v>
      </c>
      <c r="B38" s="3" t="str">
        <f>Q32</f>
        <v>Edit Programmable Load,Programmable Load</v>
      </c>
    </row>
    <row r="39" spans="1:2" ht="15" x14ac:dyDescent="0.25">
      <c r="A39" t="s">
        <v>18</v>
      </c>
      <c r="B39" s="3" t="str">
        <f>Q10</f>
        <v>Constant\sResistance,Constant\sCurrent,Constant\sVoltage</v>
      </c>
    </row>
    <row r="40" spans="1:2" ht="15" x14ac:dyDescent="0.25">
      <c r="A40" t="s">
        <v>46</v>
      </c>
      <c r="B40" s="3" t="str">
        <f>Q16</f>
        <v>Constant\sResistance:GROUP:Resistance Parameters:0:0:0:0:0:0:0,Constant\sCurrent:GROUP:Current Parameters:0:0:0:0:0:0:0,Constant\sVoltage:GROUP:Voltage Parameters:0:0:0:0:0:0:0</v>
      </c>
    </row>
    <row r="41" spans="1:2" ht="15" x14ac:dyDescent="0.25">
      <c r="A41" t="s">
        <v>9</v>
      </c>
      <c r="B41" s="3" t="str">
        <f>Q28</f>
        <v>::Load Type::::RADIO:::The Type of Load,Constant\sResistance:Resistance Parameters:Resistor Value:0:0:__Ohms__:REAL:1p:1:Load Resistance,Constant\sCurrent:Current Parameters:DC Current:0:0:A:REAL:1p:1:DC Current for a constant current type load.,Constant\sCurrent:Current Parameters:Saturation Voltage:1:0:V:REAL:1p|9999:1:The saturation voltage for the constant current type load.,Constant\sCurrent:Current Parameters:Use Shunt Resistance?:2:0::GROUPCHECK::0:The shunt resistance for the constant voltage load.,Constant\sCurrent:Use Shunt Resistance?:Shunt Resistance:1:0:__Ohms__:REAL:1p:1:The leakage resistance for the constant voltage load.,Constant\sVoltage:Voltage Parameters:DC Voltage:0:0:V:REAL:1p:1:DC Voltage for a constant voltage type load.,Constant\sVoltage:Voltage Parameters:Series Resistance:1:0:__Ohms__:REAL:1u:1:The series resistance for the constant voltage load.,Constant\sVoltage:Voltage Parameters:Leakage Resistance:2:0:__Ohms__:REAL:1:1:The leakage resistance for the constant voltage load.</v>
      </c>
    </row>
    <row r="42" spans="1:2" ht="15" x14ac:dyDescent="0.25">
      <c r="A42" t="s">
        <v>11</v>
      </c>
      <c r="B42" s="3" t="str">
        <f>D28</f>
        <v>LOAD_TYPE=Constant\sResistance RESISTANCE=1 DC_CURRENT=1 SAT_VOLTAGE=20m USE_RSHUNT=1 RSHUNT=10Meg DC_VOLTAGE=1 RSERIES=1m RLEAKAGE=1Meg</v>
      </c>
    </row>
    <row r="43" spans="1:2" ht="15" x14ac:dyDescent="0.25">
      <c r="A43" t="s">
        <v>12</v>
      </c>
      <c r="B43" s="3" t="s">
        <v>109</v>
      </c>
    </row>
    <row r="45" spans="1:2" ht="60" x14ac:dyDescent="0.25">
      <c r="B45" s="17" t="s">
        <v>60</v>
      </c>
    </row>
    <row r="46" spans="1:2" ht="15" x14ac:dyDescent="0.25">
      <c r="B46" s="6" t="str">
        <f xml:space="preserve"> CONCATENATE( "AddSymbolProperty ", A41, " ", "195 ", "{'", B41, "'}" )</f>
        <v>AddSymbolProperty LABELS 195 {'::Load Type::::RADIO:::The Type of Load,Constant\sResistance:Resistance Parameters:Resistor Value:0:0:__Ohms__:REAL:1p:1:Load Resistance,Constant\sCurrent:Current Parameters:DC Current:0:0:A:REAL:1p:1:DC Current for a constant current type load.,Constant\sCurrent:Current Parameters:Saturation Voltage:1:0:V:REAL:1p|9999:1:The saturation voltage for the constant current type load.,Constant\sCurrent:Current Parameters:Use Shunt Resistance?:2:0::GROUPCHECK::0:The shunt resistance for the constant voltage load.,Constant\sCurrent:Use Shunt Resistance?:Shunt Resistance:1:0:__Ohms__:REAL:1p:1:The leakage resistance for the constant voltage load.,Constant\sVoltage:Voltage Parameters:DC Voltage:0:0:V:REAL:1p:1:DC Voltage for a constant voltage type load.,Constant\sVoltage:Voltage Parameters:Series Resistance:1:0:__Ohms__:REAL:1u:1:The series resistance for the constant voltage load.,Constant\sVoltage:Voltage Parameters:Leakage Resistance:2:0:__Ohms__:REAL:1:1:The leakage resistance for the constant voltage load.'}</v>
      </c>
    </row>
    <row r="47" spans="1:2" x14ac:dyDescent="0.3">
      <c r="B47" s="6" t="str">
        <f xml:space="preserve"> CONCATENATE( "AddSymbolProperty ", A42, " ", "195 ", "{'", B42, "'}" )</f>
        <v>AddSymbolProperty PARAMETERS 195 {'LOAD_TYPE=Constant\sResistance RESISTANCE=1 DC_CURRENT=1 SAT_VOLTAGE=20m USE_RSHUNT=1 RSHUNT=10Meg DC_VOLTAGE=1 RSERIES=1m RLEAKAGE=1Meg'}</v>
      </c>
    </row>
    <row r="48" spans="1:2" x14ac:dyDescent="0.3">
      <c r="B48" s="6" t="str">
        <f xml:space="preserve"> CONCATENATE( "AddSymbolProperty ", A43, " ", "195 ", "{'", B43, "'}" )</f>
        <v>AddSymbolProperty VALUESCRIPT 195 {'edit_parameterised_multi_prop_device_radio_widget_dialog 1'}</v>
      </c>
    </row>
    <row r="49" spans="2:5" x14ac:dyDescent="0.3">
      <c r="B49" s="6" t="str">
        <f xml:space="preserve"> CONCATENATE( "AddSymbolProperty ", A38, " ", "195 ", "{'", B38, "'}" )</f>
        <v>AddSymbolProperty DESCRIPTIONS 195 {'Edit Programmable Load,Programmable Load'}</v>
      </c>
    </row>
    <row r="50" spans="2:5" x14ac:dyDescent="0.3">
      <c r="B50" s="6" t="str">
        <f t="shared" ref="B50:B51" si="5" xml:space="preserve"> CONCATENATE( "AddSymbolProperty ", A39, " ", "195 ", "{'", B39, "'}" )</f>
        <v>AddSymbolProperty TABS 195 {'Constant\sResistance,Constant\sCurrent,Constant\sVoltage'}</v>
      </c>
    </row>
    <row r="51" spans="2:5" x14ac:dyDescent="0.3">
      <c r="B51" s="6" t="str">
        <f t="shared" si="5"/>
        <v>AddSymbolProperty GROUPS 195 {'Constant\sResistance:GROUP:Resistance Parameters:0:0:0:0:0:0:0,Constant\sCurrent:GROUP:Current Parameters:0:0:0:0:0:0:0,Constant\sVoltage:GROUP:Voltage Parameters:0:0:0:0:0:0:0'}</v>
      </c>
    </row>
    <row r="52" spans="2:5" x14ac:dyDescent="0.3">
      <c r="B52" s="6" t="str">
        <f xml:space="preserve"> CONCATENATE( "AddSymbolProperty ", B20, " ", "81 ", "{'", C20, "'}" )</f>
        <v>AddSymbolProperty LOAD_TYPE 81 {'Constant\sResistance'}</v>
      </c>
    </row>
    <row r="53" spans="2:5" x14ac:dyDescent="0.3">
      <c r="B53" s="6" t="str">
        <f xml:space="preserve"> CONCATENATE( "AddSymbolProperty ", B21, " ", "81 ", "{'", C21, "'}" )</f>
        <v>AddSymbolProperty RESISTANCE 81 {'1'}</v>
      </c>
    </row>
    <row r="54" spans="2:5" x14ac:dyDescent="0.3">
      <c r="B54" s="6" t="str">
        <f t="shared" ref="B54:B60" si="6" xml:space="preserve"> CONCATENATE( "AddSymbolProperty ", B22, " ", "81 ", "{'", C22, "'}" )</f>
        <v>AddSymbolProperty DC_CURRENT 81 {'1'}</v>
      </c>
    </row>
    <row r="55" spans="2:5" x14ac:dyDescent="0.3">
      <c r="B55" s="6" t="str">
        <f t="shared" si="6"/>
        <v>AddSymbolProperty SAT_VOLTAGE 81 {'20m'}</v>
      </c>
    </row>
    <row r="56" spans="2:5" x14ac:dyDescent="0.3">
      <c r="B56" s="6" t="str">
        <f t="shared" si="6"/>
        <v>AddSymbolProperty USE_RSHUNT 81 {'1'}</v>
      </c>
    </row>
    <row r="57" spans="2:5" x14ac:dyDescent="0.3">
      <c r="B57" s="6" t="str">
        <f t="shared" si="6"/>
        <v>AddSymbolProperty RSHUNT 81 {'10Meg'}</v>
      </c>
    </row>
    <row r="58" spans="2:5" x14ac:dyDescent="0.3">
      <c r="B58" s="6" t="str">
        <f t="shared" si="6"/>
        <v>AddSymbolProperty DC_VOLTAGE 81 {'1'}</v>
      </c>
    </row>
    <row r="59" spans="2:5" x14ac:dyDescent="0.3">
      <c r="B59" s="6" t="str">
        <f xml:space="preserve"> CONCATENATE( "AddSymbolProperty ", B27, " ", "81 ", "{'", C27, "'}" )</f>
        <v>AddSymbolProperty RSERIES 81 {'1m'}</v>
      </c>
    </row>
    <row r="60" spans="2:5" x14ac:dyDescent="0.3">
      <c r="B60" s="6" t="str">
        <f t="shared" si="6"/>
        <v>AddSymbolProperty RLEAKAGE 81 {'1Meg'}</v>
      </c>
    </row>
    <row r="61" spans="2:5" x14ac:dyDescent="0.3">
      <c r="B61" s="6" t="str">
        <f xml:space="preserve"> CONCATENATE( "AddSymbolProperty SIMPLIS_TEMPLATE ", "65 ", "{'&lt;ref&gt; &lt;nodelist&gt; &lt;value&gt; vars: ", E28, "'}" )</f>
        <v>AddSymbolProperty SIMPLIS_TEMPLATE 65 {'&lt;ref&gt; &lt;nodelist&gt; &lt;value&gt; vars: LOAD_TYPE=''%LOAD_TYPE%'' RESISTANCE=%RESISTANCE% DC_CURRENT=%DC_CURRENT% SAT_VOLTAGE=%SAT_VOLTAGE% USE_RSHUNT=%USE_RSHUNT% RSHUNT=%RSHUNT% DC_VOLTAGE=%DC_VOLTAGE% RSERIES=%RSERIES% RLEAKAGE=%RLEAKAGE%'}</v>
      </c>
    </row>
    <row r="63" spans="2:5" x14ac:dyDescent="0.3">
      <c r="C63" s="25" t="s">
        <v>110</v>
      </c>
      <c r="D63" s="25"/>
      <c r="E63" s="25"/>
    </row>
    <row r="64" spans="2:5" x14ac:dyDescent="0.3">
      <c r="B64" s="23" t="str">
        <f>CONCATENATE("ChangeSymbolProperty /flags 195 /value {'", B38, "'} ", A38 )</f>
        <v>ChangeSymbolProperty /flags 195 /value {'Edit Programmable Load,Programmable Load'} DESCRIPTIONS</v>
      </c>
    </row>
    <row r="65" spans="2:2" x14ac:dyDescent="0.3">
      <c r="B65" s="23" t="str">
        <f t="shared" ref="B65:B69" si="7">CONCATENATE("ChangeSymbolProperty /flags 195 /value {'", B39, "'} ", A39 )</f>
        <v>ChangeSymbolProperty /flags 195 /value {'Constant\sResistance,Constant\sCurrent,Constant\sVoltage'} TABS</v>
      </c>
    </row>
    <row r="66" spans="2:2" x14ac:dyDescent="0.3">
      <c r="B66" s="23" t="str">
        <f t="shared" si="7"/>
        <v>ChangeSymbolProperty /flags 195 /value {'Constant\sResistance:GROUP:Resistance Parameters:0:0:0:0:0:0:0,Constant\sCurrent:GROUP:Current Parameters:0:0:0:0:0:0:0,Constant\sVoltage:GROUP:Voltage Parameters:0:0:0:0:0:0:0'} GROUPS</v>
      </c>
    </row>
    <row r="67" spans="2:2" x14ac:dyDescent="0.3">
      <c r="B67" s="23" t="str">
        <f t="shared" si="7"/>
        <v>ChangeSymbolProperty /flags 195 /value {'::Load Type::::RADIO:::The Type of Load,Constant\sResistance:Resistance Parameters:Resistor Value:0:0:__Ohms__:REAL:1p:1:Load Resistance,Constant\sCurrent:Current Parameters:DC Current:0:0:A:REAL:1p:1:DC Current for a constant current type load.,Constant\sCurrent:Current Parameters:Saturation Voltage:1:0:V:REAL:1p|9999:1:The saturation voltage for the constant current type load.,Constant\sCurrent:Current Parameters:Use Shunt Resistance?:2:0::GROUPCHECK::0:The shunt resistance for the constant voltage load.,Constant\sCurrent:Use Shunt Resistance?:Shunt Resistance:1:0:__Ohms__:REAL:1p:1:The leakage resistance for the constant voltage load.,Constant\sVoltage:Voltage Parameters:DC Voltage:0:0:V:REAL:1p:1:DC Voltage for a constant voltage type load.,Constant\sVoltage:Voltage Parameters:Series Resistance:1:0:__Ohms__:REAL:1u:1:The series resistance for the constant voltage load.,Constant\sVoltage:Voltage Parameters:Leakage Resistance:2:0:__Ohms__:REAL:1:1:The leakage resistance for the constant voltage load.'} LABELS</v>
      </c>
    </row>
    <row r="68" spans="2:2" x14ac:dyDescent="0.3">
      <c r="B68" s="23" t="str">
        <f t="shared" si="7"/>
        <v>ChangeSymbolProperty /flags 195 /value {'LOAD_TYPE=Constant\sResistance RESISTANCE=1 DC_CURRENT=1 SAT_VOLTAGE=20m USE_RSHUNT=1 RSHUNT=10Meg DC_VOLTAGE=1 RSERIES=1m RLEAKAGE=1Meg'} PARAMETERS</v>
      </c>
    </row>
    <row r="69" spans="2:2" x14ac:dyDescent="0.3">
      <c r="B69" s="23" t="str">
        <f t="shared" si="7"/>
        <v>ChangeSymbolProperty /flags 195 /value {'edit_parameterised_multi_prop_device_radio_widget_dialog 1'} VALUESCRIPT</v>
      </c>
    </row>
    <row r="70" spans="2:2" x14ac:dyDescent="0.3">
      <c r="B70" s="23" t="str">
        <f>CONCATENATE("ChangeSymbolProperty /flags 81 /value {'", C20, "'} ", B20 )</f>
        <v>ChangeSymbolProperty /flags 81 /value {'Constant\sResistance'} LOAD_TYPE</v>
      </c>
    </row>
    <row r="71" spans="2:2" x14ac:dyDescent="0.3">
      <c r="B71" s="23" t="str">
        <f>CONCATENATE("ChangeSymbolProperty /flags 81 /value {'", C21, "'} ", B21 )</f>
        <v>ChangeSymbolProperty /flags 81 /value {'1'} RESISTANCE</v>
      </c>
    </row>
    <row r="72" spans="2:2" x14ac:dyDescent="0.3">
      <c r="B72" s="23" t="str">
        <f t="shared" ref="B72:B78" si="8">CONCATENATE("ChangeSymbolProperty /flags 81 /value {'", C22, "'} ", B22 )</f>
        <v>ChangeSymbolProperty /flags 81 /value {'1'} DC_CURRENT</v>
      </c>
    </row>
    <row r="73" spans="2:2" x14ac:dyDescent="0.3">
      <c r="B73" s="23" t="str">
        <f t="shared" si="8"/>
        <v>ChangeSymbolProperty /flags 81 /value {'20m'} SAT_VOLTAGE</v>
      </c>
    </row>
    <row r="74" spans="2:2" x14ac:dyDescent="0.3">
      <c r="B74" s="23" t="str">
        <f t="shared" si="8"/>
        <v>ChangeSymbolProperty /flags 81 /value {'1'} USE_RSHUNT</v>
      </c>
    </row>
    <row r="75" spans="2:2" x14ac:dyDescent="0.3">
      <c r="B75" s="23" t="str">
        <f t="shared" si="8"/>
        <v>ChangeSymbolProperty /flags 81 /value {'10Meg'} RSHUNT</v>
      </c>
    </row>
    <row r="76" spans="2:2" x14ac:dyDescent="0.3">
      <c r="B76" s="23" t="str">
        <f t="shared" si="8"/>
        <v>ChangeSymbolProperty /flags 81 /value {'1'} DC_VOLTAGE</v>
      </c>
    </row>
    <row r="77" spans="2:2" x14ac:dyDescent="0.3">
      <c r="B77" s="23" t="str">
        <f t="shared" si="8"/>
        <v>ChangeSymbolProperty /flags 81 /value {'1m'} RSERIES</v>
      </c>
    </row>
    <row r="78" spans="2:2" x14ac:dyDescent="0.3">
      <c r="B78" s="23" t="str">
        <f t="shared" si="8"/>
        <v>ChangeSymbolProperty /flags 81 /value {'1Meg'} RLEAKAGE</v>
      </c>
    </row>
    <row r="79" spans="2:2" x14ac:dyDescent="0.3">
      <c r="B79" s="23" t="str">
        <f>CONCATENATE("ChangeSymbolProperty /flags 65 /value {'&lt;ref&gt; &lt;nodelist&gt; &lt;value&gt; vars: ", E28, "'}", "SIMPLIS_TEMPLATE" )</f>
        <v>ChangeSymbolProperty /flags 65 /value {'&lt;ref&gt; &lt;nodelist&gt; &lt;value&gt; vars: LOAD_TYPE=''%LOAD_TYPE%'' RESISTANCE=%RESISTANCE% DC_CURRENT=%DC_CURRENT% SAT_VOLTAGE=%SAT_VOLTAGE% USE_RSHUNT=%USE_RSHUNT% RSHUNT=%RSHUNT% DC_VOLTAGE=%DC_VOLTAGE% RSERIES=%RSERIES% RLEAKAGE=%RLEAKAGE%'}SIMPLIS_TEMPLATE</v>
      </c>
    </row>
  </sheetData>
  <mergeCells count="2">
    <mergeCell ref="B5:H5"/>
    <mergeCell ref="C63:E63"/>
  </mergeCells>
  <dataValidations xWindow="952" yWindow="825" count="19">
    <dataValidation allowBlank="1" showInputMessage="1" showErrorMessage="1" promptTitle="Please don't edit these cells" prompt="These cells are automatically calculated" sqref="Q20:Q28 Q32 Q14:Q16 D20:E28 Q8:Q10"/>
    <dataValidation type="custom" allowBlank="1" showInputMessage="1" showErrorMessage="1" errorTitle="No commas allowed in titles" error="You cannot put commas in group titles." promptTitle="Enter group titles" prompt="Group titles cannot contain commas" sqref="D14:E16 J20:J24 J26:J28">
      <formula1>IFERROR(SEARCH(",",D14),0)=0</formula1>
    </dataValidation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14:B16 B8:B10 I20:I28">
      <formula1>IFERROR(SEARCH(",",B8),0)=0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32">
      <formula1>IFERROR(SEARCH(",",B32),0)=0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32">
      <formula1>IFERROR(SEARCH(",",C32),0)=0</formula1>
    </dataValidation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20:F28 J25">
      <formula1>AND(IFERROR(SEARCH(":",F20),0)=0,IFERROR(SEARCH(",",F20),0)=0)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20:B28">
      <formula1>IFERROR(SEARCH(" ",B20),0)=0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20:C28">
      <formula1>IFERROR(SEARCH(" ",C20),0)=0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20:H28"/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K20:K28">
      <formula1>AND( ISNUMBER(K20), K20&gt;=0 )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L20:L28">
      <formula1>AND( ISNUMBER(L20), L20&gt;=0 )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O20:O28">
      <formula1>AND(IFERROR(SEARCH(":",O20),0)=0,IFERROR(SEARCH(",",O20),0)=0)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M20:M28">
      <formula1>AND(IFERROR(SEARCH(":",M20),0)=0,IFERROR(SEARCH(",",M20),0)=0)</formula1>
    </dataValidation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F14:F16">
      <formula1>AND( ISNUMBER(F14), F14&gt;=0 )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G14:G16">
      <formula1>AND( ISNUMBER(G14), G14&gt;=0 )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H14:H16">
      <formula1>AND( ISNUMBER(H14), H14&gt;=0 )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I14:I16">
      <formula1>AND( ISNUMBER(I14), I14&gt;=0 )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J14:J16">
      <formula1>AND( ISNUMBER(J14), J14&gt;=0 )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L14:L16">
      <formula1>AND( ISNUMBER(L14), L14&gt;=0 )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952" yWindow="825" count="4"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>
          <x14:formula1>
            <xm:f>'TYPE data'!$D$3:$D$4</xm:f>
          </x14:formula1>
          <xm:sqref>N20:N28</xm:sqref>
        </x14:dataValidation>
        <x14:dataValidation type="list" allowBlank="1" showInputMessage="1" showErrorMessage="1">
          <x14:formula1>
            <xm:f>'TYPE data'!$B$3:$B$11</xm:f>
          </x14:formula1>
          <xm:sqref>G20:G28</xm:sqref>
        </x14:dataValidation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>
          <x14:formula1>
            <xm:f>'TYPE data'!$C$3:$C$4</xm:f>
          </x14:formula1>
          <xm:sqref>C14:C16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>
          <x14:formula1>
            <xm:f>'TYPE data'!$D$3:$D$4</xm:f>
          </x14:formula1>
          <xm:sqref>K14:K16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01"/>
  <sheetViews>
    <sheetView workbookViewId="0">
      <selection activeCell="B3" sqref="B3:B11"/>
    </sheetView>
  </sheetViews>
  <sheetFormatPr defaultRowHeight="14.4" x14ac:dyDescent="0.3"/>
  <cols>
    <col min="2" max="2" width="44.109375" bestFit="1" customWidth="1"/>
  </cols>
  <sheetData>
    <row r="1" spans="2:4" x14ac:dyDescent="0.3">
      <c r="B1" t="s">
        <v>99</v>
      </c>
    </row>
    <row r="3" spans="2:4" x14ac:dyDescent="0.3">
      <c r="B3" t="s">
        <v>101</v>
      </c>
      <c r="C3" t="s">
        <v>19</v>
      </c>
      <c r="D3">
        <v>0</v>
      </c>
    </row>
    <row r="4" spans="2:4" x14ac:dyDescent="0.3">
      <c r="B4" t="s">
        <v>3</v>
      </c>
      <c r="C4" t="s">
        <v>22</v>
      </c>
      <c r="D4">
        <v>1</v>
      </c>
    </row>
    <row r="5" spans="2:4" x14ac:dyDescent="0.3">
      <c r="B5" t="s">
        <v>5</v>
      </c>
    </row>
    <row r="6" spans="2:4" x14ac:dyDescent="0.3">
      <c r="B6" t="s">
        <v>7</v>
      </c>
    </row>
    <row r="7" spans="2:4" x14ac:dyDescent="0.3">
      <c r="B7" t="s">
        <v>8</v>
      </c>
    </row>
    <row r="8" spans="2:4" x14ac:dyDescent="0.3">
      <c r="B8" t="s">
        <v>6</v>
      </c>
    </row>
    <row r="9" spans="2:4" x14ac:dyDescent="0.3">
      <c r="B9" t="s">
        <v>23</v>
      </c>
    </row>
    <row r="10" spans="2:4" x14ac:dyDescent="0.3">
      <c r="B10" t="s">
        <v>19</v>
      </c>
    </row>
    <row r="11" spans="2:4" x14ac:dyDescent="0.3">
      <c r="B11" t="s">
        <v>24</v>
      </c>
    </row>
    <row r="101" spans="2:2" x14ac:dyDescent="0.3">
      <c r="B101" t="s">
        <v>17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Christopher Bridge</cp:lastModifiedBy>
  <dcterms:created xsi:type="dcterms:W3CDTF">2014-08-01T12:57:01Z</dcterms:created>
  <dcterms:modified xsi:type="dcterms:W3CDTF">2015-10-21T18:03:50Z</dcterms:modified>
</cp:coreProperties>
</file>